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20" yWindow="90" windowWidth="1434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т4!$A$1:$Q$18</definedName>
    <definedName name="_xlnm.Print_Area" localSheetId="1">т6!$A$1:$P$47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5" i="96" l="1"/>
  <c r="D19" i="100" l="1"/>
  <c r="D20" i="100" l="1"/>
  <c r="D21" i="100" s="1"/>
  <c r="D24" i="100" s="1"/>
</calcChain>
</file>

<file path=xl/sharedStrings.xml><?xml version="1.0" encoding="utf-8"?>
<sst xmlns="http://schemas.openxmlformats.org/spreadsheetml/2006/main" count="175" uniqueCount="108">
  <si>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</si>
  <si>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</si>
  <si>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</si>
  <si>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</si>
  <si>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</si>
  <si>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</si>
  <si>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</si>
  <si>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</si>
  <si>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</si>
  <si>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</si>
  <si>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</si>
  <si>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</si>
  <si>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</si>
  <si>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</si>
  <si>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</si>
  <si>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</si>
  <si>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</si>
  <si>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</si>
  <si>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</si>
  <si>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</si>
  <si>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</si>
  <si>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</si>
  <si>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</si>
  <si>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</si>
  <si>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</si>
  <si>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</si>
  <si>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</si>
  <si>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</si>
  <si>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</si>
  <si>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</si>
  <si>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</si>
  <si>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</si>
  <si>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</si>
  <si>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</si>
  <si>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</si>
  <si>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</si>
  <si>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</si>
  <si>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</si>
  <si>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</si>
  <si>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</si>
  <si>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</si>
  <si>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</si>
  <si>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</si>
  <si>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</si>
  <si>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</si>
  <si>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</si>
  <si>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</si>
  <si>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</si>
  <si>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</si>
  <si>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</si>
  <si>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</si>
  <si>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</si>
  <si>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</si>
  <si>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</si>
  <si>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</si>
  <si>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</si>
  <si>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</si>
  <si>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</si>
  <si>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</si>
  <si>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</si>
  <si>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</si>
  <si>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</si>
  <si>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</si>
  <si>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</si>
  <si>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</si>
  <si>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</si>
  <si>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</si>
  <si>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РЗА и прочие шкафы (панели)</t>
  </si>
  <si>
    <t>Прочие шкафы (панели)</t>
  </si>
  <si>
    <t>И12-06</t>
  </si>
  <si>
    <t>Разработка проектно-сметной документации по реконструкции ПС 110 кВ ПС 110 кВ Ищерская</t>
  </si>
  <si>
    <t>УНЦ ячейки выключателя НУ 110-750 кВ</t>
  </si>
  <si>
    <t>Номинальный ток, А: 2500
Номинальный ток отключения, кА: 50</t>
  </si>
  <si>
    <t xml:space="preserve"> 1 ячейка</t>
  </si>
  <si>
    <t>В1-01-2</t>
  </si>
  <si>
    <t>УНЦ ячейки выключателя НУ 6-35 кВ</t>
  </si>
  <si>
    <t>Номинальный ток, А: 2000
Номинальный ток отключения, кА: 25</t>
  </si>
  <si>
    <t>В2-05-1</t>
  </si>
  <si>
    <t>УНЦ подготовки и устройства территории ПС (ЗПС)</t>
  </si>
  <si>
    <t>Регион: Чеченская Республика</t>
  </si>
  <si>
    <t xml:space="preserve"> 1 м2</t>
  </si>
  <si>
    <t>Б1-16</t>
  </si>
  <si>
    <t>Затраты на проектно-изыскательские работы для элементов ПС (ЗПС)</t>
  </si>
  <si>
    <t>Ячейка выключателя</t>
  </si>
  <si>
    <t>П2-02</t>
  </si>
  <si>
    <t>П2-01</t>
  </si>
  <si>
    <t>K_Che299</t>
  </si>
  <si>
    <t>Затраты по УНЦ, млн. руб.: от 0,6 до 1,09</t>
  </si>
  <si>
    <t>П6-05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</si>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</sst>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/>
    <xf numFmtId="0" fontId="0" fillId="0" borderId="0" xfId="0" applyFill="1"/>
    <xf numFmtId="1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>
      <alignment horizontal="center" vertical="center" wrapText="1"/>
    </xf>
    <xf numFmtId="2" fontId="45" fillId="0" borderId="14" xfId="0" applyNumberFormat="1" applyFont="1" applyFill="1" applyBorder="1" applyAlignment="1">
      <alignment horizontal="center" vertical="center"/>
    </xf>
    <xf numFmtId="169" fontId="45" fillId="0" borderId="14" xfId="0" applyNumberFormat="1" applyFont="1" applyFill="1" applyBorder="1" applyAlignment="1">
      <alignment horizontal="right" vertical="center"/>
    </xf>
    <xf numFmtId="168" fontId="46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7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5"/>
  <sheetViews>
    <sheetView view="pageBreakPreview" zoomScale="70" zoomScaleNormal="70" zoomScaleSheetLayoutView="70" workbookViewId="0">
      <selection activeCell="I14" sqref="I14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4" customFormat="1" x14ac:dyDescent="0.25">
      <c r="A2" s="83" t="s">
        <v>53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19" s="54" customFormat="1" x14ac:dyDescent="0.25">
      <c r="A3" s="81" t="s">
        <v>0</v>
      </c>
      <c r="B3" s="81" t="s">
        <v>1</v>
      </c>
      <c r="C3" s="81" t="s">
        <v>7</v>
      </c>
      <c r="D3" s="81"/>
      <c r="E3" s="81"/>
      <c r="F3" s="81"/>
      <c r="G3" s="81"/>
      <c r="H3" s="81"/>
      <c r="I3" s="81"/>
      <c r="J3" s="81" t="s">
        <v>1</v>
      </c>
      <c r="K3" s="81" t="s">
        <v>8</v>
      </c>
      <c r="L3" s="81"/>
      <c r="M3" s="81"/>
      <c r="N3" s="81"/>
      <c r="O3" s="81"/>
      <c r="P3" s="81"/>
      <c r="Q3" s="81"/>
    </row>
    <row r="4" spans="1:19" s="54" customFormat="1" x14ac:dyDescent="0.25">
      <c r="A4" s="81"/>
      <c r="B4" s="81"/>
      <c r="C4" s="81" t="s">
        <v>52</v>
      </c>
      <c r="D4" s="81"/>
      <c r="E4" s="81"/>
      <c r="F4" s="81"/>
      <c r="G4" s="81"/>
      <c r="H4" s="81"/>
      <c r="I4" s="81"/>
      <c r="J4" s="81"/>
      <c r="K4" s="81" t="s">
        <v>54</v>
      </c>
      <c r="L4" s="81" t="s">
        <v>52</v>
      </c>
      <c r="M4" s="81"/>
      <c r="N4" s="81"/>
      <c r="O4" s="81"/>
      <c r="P4" s="81"/>
      <c r="Q4" s="81"/>
    </row>
    <row r="5" spans="1:19" s="54" customFormat="1" x14ac:dyDescent="0.25">
      <c r="A5" s="81"/>
      <c r="B5" s="81"/>
      <c r="C5" s="81" t="s">
        <v>4</v>
      </c>
      <c r="D5" s="81"/>
      <c r="E5" s="81"/>
      <c r="F5" s="81"/>
      <c r="G5" s="81" t="s">
        <v>20</v>
      </c>
      <c r="H5" s="81"/>
      <c r="I5" s="81"/>
      <c r="J5" s="81"/>
      <c r="K5" s="81" t="s">
        <v>55</v>
      </c>
      <c r="L5" s="81"/>
      <c r="M5" s="81"/>
      <c r="N5" s="81"/>
      <c r="O5" s="81" t="s">
        <v>20</v>
      </c>
      <c r="P5" s="81"/>
      <c r="Q5" s="81"/>
    </row>
    <row r="6" spans="1:19" s="54" customFormat="1" ht="90" x14ac:dyDescent="0.25">
      <c r="A6" s="81"/>
      <c r="B6" s="81"/>
      <c r="C6" s="61" t="s">
        <v>6</v>
      </c>
      <c r="D6" s="61" t="s">
        <v>2</v>
      </c>
      <c r="E6" s="61" t="s">
        <v>18</v>
      </c>
      <c r="F6" s="61" t="s">
        <v>3</v>
      </c>
      <c r="G6" s="61" t="s">
        <v>5</v>
      </c>
      <c r="H6" s="61" t="s">
        <v>56</v>
      </c>
      <c r="I6" s="61" t="s">
        <v>13</v>
      </c>
      <c r="J6" s="81"/>
      <c r="K6" s="61" t="s">
        <v>6</v>
      </c>
      <c r="L6" s="61" t="s">
        <v>2</v>
      </c>
      <c r="M6" s="61" t="s">
        <v>18</v>
      </c>
      <c r="N6" s="61" t="s">
        <v>3</v>
      </c>
      <c r="O6" s="61" t="s">
        <v>5</v>
      </c>
      <c r="P6" s="61" t="s">
        <v>56</v>
      </c>
      <c r="Q6" s="58" t="s">
        <v>13</v>
      </c>
      <c r="R6" s="61" t="s">
        <v>57</v>
      </c>
      <c r="S6" s="61" t="s">
        <v>58</v>
      </c>
    </row>
    <row r="7" spans="1:19" s="54" customFormat="1" x14ac:dyDescent="0.25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1">
        <v>10</v>
      </c>
      <c r="K7" s="61">
        <v>11</v>
      </c>
      <c r="L7" s="61">
        <v>12</v>
      </c>
      <c r="M7" s="61">
        <v>13</v>
      </c>
      <c r="N7" s="61">
        <v>14</v>
      </c>
      <c r="O7" s="61">
        <v>15</v>
      </c>
      <c r="P7" s="59">
        <v>16</v>
      </c>
      <c r="Q7" s="60">
        <v>17</v>
      </c>
    </row>
    <row r="8" spans="1:19" s="54" customFormat="1" ht="37.5" customHeight="1" x14ac:dyDescent="0.25">
      <c r="A8" s="55">
        <v>1</v>
      </c>
      <c r="B8" s="55" t="s">
        <v>65</v>
      </c>
      <c r="C8" s="56" t="s">
        <v>19</v>
      </c>
      <c r="D8" s="55" t="s">
        <v>87</v>
      </c>
      <c r="E8" s="57">
        <v>1</v>
      </c>
      <c r="F8" s="55" t="s">
        <v>66</v>
      </c>
      <c r="G8" s="55" t="s">
        <v>88</v>
      </c>
      <c r="H8" s="64">
        <v>70</v>
      </c>
      <c r="I8" s="64">
        <v>70</v>
      </c>
      <c r="J8" s="68" t="s">
        <v>65</v>
      </c>
      <c r="K8" s="69" t="s">
        <v>19</v>
      </c>
      <c r="L8" s="68" t="s">
        <v>87</v>
      </c>
      <c r="M8" s="70">
        <v>1</v>
      </c>
      <c r="N8" s="68" t="s">
        <v>66</v>
      </c>
      <c r="O8" s="68" t="s">
        <v>88</v>
      </c>
      <c r="P8" s="71">
        <v>70</v>
      </c>
      <c r="Q8" s="71">
        <v>70</v>
      </c>
      <c r="R8" s="67">
        <v>1</v>
      </c>
    </row>
    <row r="9" spans="1:19" s="54" customFormat="1" ht="37.5" customHeight="1" x14ac:dyDescent="0.25">
      <c r="A9" s="55">
        <v>2</v>
      </c>
      <c r="B9" s="55" t="s">
        <v>71</v>
      </c>
      <c r="C9" s="56">
        <v>110</v>
      </c>
      <c r="D9" s="55" t="s">
        <v>72</v>
      </c>
      <c r="E9" s="57">
        <v>5</v>
      </c>
      <c r="F9" s="55" t="s">
        <v>73</v>
      </c>
      <c r="G9" s="55" t="s">
        <v>74</v>
      </c>
      <c r="H9" s="64">
        <v>23135</v>
      </c>
      <c r="I9" s="64">
        <v>122615.5</v>
      </c>
      <c r="J9" s="68" t="s">
        <v>71</v>
      </c>
      <c r="K9" s="69">
        <v>110</v>
      </c>
      <c r="L9" s="68" t="s">
        <v>72</v>
      </c>
      <c r="M9" s="70">
        <v>5</v>
      </c>
      <c r="N9" s="68" t="s">
        <v>73</v>
      </c>
      <c r="O9" s="68" t="s">
        <v>74</v>
      </c>
      <c r="P9" s="71">
        <v>23135</v>
      </c>
      <c r="Q9" s="71">
        <v>122615.5</v>
      </c>
      <c r="R9" s="67">
        <v>1.06</v>
      </c>
    </row>
    <row r="10" spans="1:19" s="54" customFormat="1" ht="37.5" customHeight="1" x14ac:dyDescent="0.25">
      <c r="A10" s="55">
        <v>3</v>
      </c>
      <c r="B10" s="55" t="s">
        <v>67</v>
      </c>
      <c r="C10" s="56" t="s">
        <v>19</v>
      </c>
      <c r="D10" s="55" t="s">
        <v>68</v>
      </c>
      <c r="E10" s="57">
        <v>5</v>
      </c>
      <c r="F10" s="55" t="s">
        <v>59</v>
      </c>
      <c r="G10" s="55" t="s">
        <v>69</v>
      </c>
      <c r="H10" s="64">
        <v>162</v>
      </c>
      <c r="I10" s="64">
        <v>810</v>
      </c>
      <c r="J10" s="68" t="s">
        <v>67</v>
      </c>
      <c r="K10" s="69" t="s">
        <v>19</v>
      </c>
      <c r="L10" s="68" t="s">
        <v>68</v>
      </c>
      <c r="M10" s="70">
        <v>5</v>
      </c>
      <c r="N10" s="68" t="s">
        <v>59</v>
      </c>
      <c r="O10" s="68" t="s">
        <v>69</v>
      </c>
      <c r="P10" s="71">
        <v>162</v>
      </c>
      <c r="Q10" s="71">
        <v>810</v>
      </c>
      <c r="R10" s="67">
        <v>1</v>
      </c>
    </row>
    <row r="11" spans="1:19" s="65" customFormat="1" ht="37.5" customHeight="1" x14ac:dyDescent="0.25">
      <c r="A11" s="55">
        <v>4</v>
      </c>
      <c r="B11" s="55" t="s">
        <v>75</v>
      </c>
      <c r="C11" s="55">
        <v>35</v>
      </c>
      <c r="D11" s="55" t="s">
        <v>76</v>
      </c>
      <c r="E11" s="55">
        <v>3</v>
      </c>
      <c r="F11" s="55" t="s">
        <v>73</v>
      </c>
      <c r="G11" s="55" t="s">
        <v>77</v>
      </c>
      <c r="H11" s="55">
        <v>9040</v>
      </c>
      <c r="I11" s="55">
        <v>28747.200000000001</v>
      </c>
      <c r="J11" s="68" t="s">
        <v>75</v>
      </c>
      <c r="K11" s="69">
        <v>35</v>
      </c>
      <c r="L11" s="68" t="s">
        <v>76</v>
      </c>
      <c r="M11" s="70">
        <v>3</v>
      </c>
      <c r="N11" s="68" t="s">
        <v>73</v>
      </c>
      <c r="O11" s="68" t="s">
        <v>77</v>
      </c>
      <c r="P11" s="71">
        <v>9040</v>
      </c>
      <c r="Q11" s="71">
        <v>28747.200000000001</v>
      </c>
      <c r="R11" s="67">
        <v>1.06</v>
      </c>
    </row>
    <row r="12" spans="1:19" s="66" customFormat="1" ht="37.5" customHeight="1" x14ac:dyDescent="0.25">
      <c r="A12" s="55">
        <v>5</v>
      </c>
      <c r="B12" s="55" t="s">
        <v>78</v>
      </c>
      <c r="C12" s="55" t="s">
        <v>19</v>
      </c>
      <c r="D12" s="55" t="s">
        <v>79</v>
      </c>
      <c r="E12" s="55">
        <v>4666</v>
      </c>
      <c r="F12" s="55" t="s">
        <v>80</v>
      </c>
      <c r="G12" s="55" t="s">
        <v>81</v>
      </c>
      <c r="H12" s="55">
        <v>5.09</v>
      </c>
      <c r="I12" s="55">
        <v>23749.94</v>
      </c>
      <c r="J12" s="68" t="s">
        <v>78</v>
      </c>
      <c r="K12" s="69" t="s">
        <v>19</v>
      </c>
      <c r="L12" s="68" t="s">
        <v>79</v>
      </c>
      <c r="M12" s="70">
        <v>4666</v>
      </c>
      <c r="N12" s="68" t="s">
        <v>80</v>
      </c>
      <c r="O12" s="68" t="s">
        <v>81</v>
      </c>
      <c r="P12" s="71">
        <v>5.09</v>
      </c>
      <c r="Q12" s="71">
        <v>23749.94</v>
      </c>
      <c r="R12" s="67">
        <v>1</v>
      </c>
    </row>
    <row r="13" spans="1:19" s="66" customFormat="1" ht="37.5" customHeight="1" x14ac:dyDescent="0.25">
      <c r="A13" s="55">
        <v>6</v>
      </c>
      <c r="B13" s="55" t="s">
        <v>82</v>
      </c>
      <c r="C13" s="55">
        <v>110</v>
      </c>
      <c r="D13" s="55" t="s">
        <v>83</v>
      </c>
      <c r="E13" s="55">
        <v>5</v>
      </c>
      <c r="F13" s="55" t="s">
        <v>59</v>
      </c>
      <c r="G13" s="55" t="s">
        <v>84</v>
      </c>
      <c r="H13" s="55">
        <v>2320</v>
      </c>
      <c r="I13" s="55">
        <v>11600</v>
      </c>
      <c r="J13" s="68" t="s">
        <v>82</v>
      </c>
      <c r="K13" s="69">
        <v>110</v>
      </c>
      <c r="L13" s="68" t="s">
        <v>83</v>
      </c>
      <c r="M13" s="70">
        <v>5</v>
      </c>
      <c r="N13" s="68" t="s">
        <v>59</v>
      </c>
      <c r="O13" s="68" t="s">
        <v>84</v>
      </c>
      <c r="P13" s="71">
        <v>2320</v>
      </c>
      <c r="Q13" s="71">
        <v>11600</v>
      </c>
      <c r="R13" s="67">
        <v>1</v>
      </c>
    </row>
    <row r="14" spans="1:19" s="66" customFormat="1" ht="37.5" customHeight="1" x14ac:dyDescent="0.25">
      <c r="A14" s="55">
        <v>7</v>
      </c>
      <c r="B14" s="55" t="s">
        <v>82</v>
      </c>
      <c r="C14" s="55">
        <v>35</v>
      </c>
      <c r="D14" s="55" t="s">
        <v>83</v>
      </c>
      <c r="E14" s="55">
        <v>3</v>
      </c>
      <c r="F14" s="55" t="s">
        <v>59</v>
      </c>
      <c r="G14" s="55" t="s">
        <v>85</v>
      </c>
      <c r="H14" s="55">
        <v>1392</v>
      </c>
      <c r="I14" s="55">
        <v>4176</v>
      </c>
      <c r="J14" s="68" t="s">
        <v>82</v>
      </c>
      <c r="K14" s="69">
        <v>35</v>
      </c>
      <c r="L14" s="68" t="s">
        <v>83</v>
      </c>
      <c r="M14" s="70">
        <v>3</v>
      </c>
      <c r="N14" s="68" t="s">
        <v>59</v>
      </c>
      <c r="O14" s="68" t="s">
        <v>85</v>
      </c>
      <c r="P14" s="71">
        <v>1392</v>
      </c>
      <c r="Q14" s="71">
        <v>4176</v>
      </c>
      <c r="R14" s="67">
        <v>1</v>
      </c>
    </row>
    <row r="15" spans="1:19" s="54" customFormat="1" ht="57.75" customHeight="1" x14ac:dyDescent="0.25">
      <c r="A15" s="55" t="s">
        <v>60</v>
      </c>
      <c r="B15" s="55" t="s">
        <v>61</v>
      </c>
      <c r="C15" s="55" t="s">
        <v>19</v>
      </c>
      <c r="D15" s="55" t="s">
        <v>19</v>
      </c>
      <c r="E15" s="55" t="s">
        <v>19</v>
      </c>
      <c r="F15" s="55" t="s">
        <v>19</v>
      </c>
      <c r="G15" s="55" t="s">
        <v>19</v>
      </c>
      <c r="H15" s="55" t="s">
        <v>19</v>
      </c>
      <c r="I15" s="55">
        <v>15846</v>
      </c>
      <c r="J15" s="56" t="s">
        <v>61</v>
      </c>
      <c r="K15" s="55" t="s">
        <v>19</v>
      </c>
      <c r="L15" s="55" t="s">
        <v>19</v>
      </c>
      <c r="M15" s="55" t="s">
        <v>19</v>
      </c>
      <c r="N15" s="55" t="s">
        <v>19</v>
      </c>
      <c r="O15" s="55" t="s">
        <v>19</v>
      </c>
      <c r="P15" s="55" t="s">
        <v>19</v>
      </c>
      <c r="Q15" s="62">
        <f>Q8+Q13+Q14</f>
        <v>15846</v>
      </c>
      <c r="R15" s="54" t="s">
        <v>62</v>
      </c>
      <c r="S15" s="54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13" zoomScale="70" zoomScaleNormal="70" zoomScaleSheetLayoutView="70" workbookViewId="0">
      <selection activeCell="G24" sqref="G24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7" t="s">
        <v>12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10"/>
      <c r="P4" s="10"/>
      <c r="Q4" s="14"/>
    </row>
    <row r="5" spans="1:17" ht="22.5" customHeight="1" x14ac:dyDescent="0.3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11"/>
    </row>
    <row r="6" spans="1:17" x14ac:dyDescent="0.25">
      <c r="A6" s="79" t="s">
        <v>45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1"/>
    </row>
    <row r="7" spans="1:17" x14ac:dyDescent="0.25">
      <c r="A7" s="79" t="s">
        <v>46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11"/>
    </row>
    <row r="8" spans="1:17" x14ac:dyDescent="0.25">
      <c r="A8" s="79" t="s">
        <v>89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11"/>
    </row>
    <row r="9" spans="1:17" ht="25.5" customHeight="1" x14ac:dyDescent="0.25">
      <c r="A9" s="76" t="s">
        <v>64</v>
      </c>
      <c r="B9" s="76"/>
      <c r="C9" s="76"/>
      <c r="D9" s="80" t="s">
        <v>70</v>
      </c>
      <c r="E9" s="80"/>
      <c r="F9" s="80"/>
      <c r="G9" s="80"/>
      <c r="H9" s="80"/>
      <c r="I9" s="80"/>
      <c r="J9" s="63"/>
      <c r="K9" s="63"/>
      <c r="L9" s="63"/>
      <c r="M9" s="63"/>
      <c r="N9" s="63"/>
      <c r="O9" s="63"/>
      <c r="P9" s="63"/>
    </row>
    <row r="10" spans="1:17" ht="15.75" customHeight="1" x14ac:dyDescent="0.25">
      <c r="A10" s="76" t="s">
        <v>63</v>
      </c>
      <c r="B10" s="76"/>
      <c r="C10" s="76"/>
      <c r="D10" s="63" t="s">
        <v>86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7" x14ac:dyDescent="0.25">
      <c r="A11" s="76" t="s">
        <v>90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7" x14ac:dyDescent="0.25">
      <c r="A12" s="76" t="s">
        <v>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7" x14ac:dyDescent="0.25">
      <c r="A13" s="76" t="s">
        <v>43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7" x14ac:dyDescent="0.25">
      <c r="A14" s="76" t="s">
        <v>51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17" x14ac:dyDescent="0.25">
      <c r="A15" s="82" t="s">
        <v>44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</row>
    <row r="16" spans="1:17" ht="47.25" customHeight="1" x14ac:dyDescent="0.25">
      <c r="A16" s="89" t="s">
        <v>16</v>
      </c>
      <c r="B16" s="90"/>
      <c r="C16" s="90"/>
      <c r="D16" s="91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15846</v>
      </c>
      <c r="D19" s="20">
        <f>т4!Q15</f>
        <v>15846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3169.2000000000003</v>
      </c>
      <c r="D20" s="21">
        <f>D19*20%</f>
        <v>3169.2000000000003</v>
      </c>
      <c r="E20" s="25"/>
      <c r="F20" s="85" t="s">
        <v>25</v>
      </c>
      <c r="G20" s="86"/>
      <c r="H20" s="86"/>
      <c r="I20" s="86"/>
      <c r="J20" s="86"/>
      <c r="K20" s="86"/>
      <c r="L20" s="86"/>
      <c r="M20" s="86"/>
      <c r="N20" s="86"/>
      <c r="O20" s="87"/>
    </row>
    <row r="21" spans="1:16" ht="111.75" x14ac:dyDescent="0.25">
      <c r="A21" s="12">
        <v>3</v>
      </c>
      <c r="B21" s="19" t="s">
        <v>32</v>
      </c>
      <c r="C21" s="20">
        <v>19015.2</v>
      </c>
      <c r="D21" s="21">
        <f>D19+D20</f>
        <v>19015.2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23289.528859259648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23289.829194351067</v>
      </c>
      <c r="E22" s="36"/>
      <c r="F22" s="73">
        <v>105.3</v>
      </c>
      <c r="G22" s="74">
        <v>106.8</v>
      </c>
      <c r="H22" s="74">
        <v>106.2</v>
      </c>
      <c r="I22" s="75">
        <v>105.1</v>
      </c>
      <c r="J22" s="98">
        <v>105.10035646544816</v>
      </c>
      <c r="K22" s="72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19015.2</v>
      </c>
      <c r="D24" s="20">
        <f>D21-D23</f>
        <v>19015.2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12470.968262853594</v>
      </c>
      <c r="D25" s="97">
        <f>SUM(D26:D36)</f>
        <v>12474.122320620374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91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92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93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94</v>
      </c>
      <c r="C29" s="20">
        <v>12470.968262853594</v>
      </c>
      <c r="D29" s="20">
        <f>VLOOKUP($D$10,'[1]Формат ИПР'!$D:$DG,72,0)*1000</f>
        <v>12470.968262853594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95</v>
      </c>
      <c r="C30" s="20">
        <v>0</v>
      </c>
      <c r="D30" s="20">
        <f>VLOOKUP($D$10,'[1]Формат ИПР'!$D:$DG,74,0)*1000</f>
        <v>3.1540577667801273</v>
      </c>
      <c r="E30" s="41"/>
      <c r="F30" s="42"/>
      <c r="G30" s="27"/>
      <c r="H30" s="27"/>
      <c r="I30" s="27"/>
    </row>
    <row r="31" spans="1:16" ht="16.5" x14ac:dyDescent="0.25">
      <c r="A31" s="12" t="s">
        <v>96</v>
      </c>
      <c r="B31" s="96" t="s">
        <v>97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98</v>
      </c>
      <c r="B32" s="96" t="s">
        <v>99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100</v>
      </c>
      <c r="B33" s="96" t="s">
        <v>101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102</v>
      </c>
      <c r="B34" s="96" t="s">
        <v>103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104</v>
      </c>
      <c r="B35" s="96" t="s">
        <v>105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106</v>
      </c>
      <c r="B36" s="96" t="s">
        <v>107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44"/>
      <c r="C37" s="93"/>
      <c r="D37" s="93"/>
      <c r="E37" s="94"/>
      <c r="F37" s="94"/>
      <c r="G37" s="94"/>
    </row>
    <row r="38" spans="1:16" ht="18" x14ac:dyDescent="0.25">
      <c r="A38" s="95" t="s">
        <v>37</v>
      </c>
      <c r="B38" s="95"/>
      <c r="C38" s="95"/>
      <c r="D38" s="95"/>
      <c r="E38" s="95"/>
      <c r="F38" s="95"/>
      <c r="G38" s="95"/>
    </row>
    <row r="39" spans="1:16" x14ac:dyDescent="0.25">
      <c r="A39" s="92" t="s">
        <v>38</v>
      </c>
      <c r="B39" s="92"/>
      <c r="C39" s="92"/>
      <c r="D39" s="92"/>
      <c r="E39" s="92"/>
      <c r="F39" s="92"/>
      <c r="G39" s="92"/>
    </row>
    <row r="40" spans="1:16" x14ac:dyDescent="0.25">
      <c r="A40" s="92" t="s">
        <v>39</v>
      </c>
      <c r="B40" s="92"/>
      <c r="C40" s="92"/>
      <c r="D40" s="92"/>
      <c r="E40" s="92"/>
      <c r="F40" s="92"/>
      <c r="G40" s="92"/>
      <c r="H40" s="25" t="s">
        <v>14</v>
      </c>
    </row>
    <row r="41" spans="1:16" x14ac:dyDescent="0.25">
      <c r="A41" s="92" t="s">
        <v>40</v>
      </c>
      <c r="B41" s="92"/>
      <c r="C41" s="92"/>
      <c r="D41" s="92"/>
      <c r="E41" s="92"/>
      <c r="F41" s="92"/>
      <c r="G41" s="92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92"/>
      <c r="B42" s="92"/>
      <c r="C42" s="92"/>
      <c r="D42" s="92"/>
      <c r="E42" s="92"/>
      <c r="F42" s="92"/>
      <c r="G42" s="92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8" t="s">
        <v>41</v>
      </c>
      <c r="B43" s="88"/>
      <c r="C43" s="88"/>
      <c r="D43" s="45"/>
      <c r="E43" s="45" t="s">
        <v>29</v>
      </c>
      <c r="F43" s="46"/>
      <c r="G43" s="46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7"/>
      <c r="C44" s="25"/>
      <c r="D44" s="25" t="s">
        <v>28</v>
      </c>
      <c r="E44" s="45"/>
      <c r="F44" s="46"/>
      <c r="G44" s="46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7"/>
      <c r="B45" s="25"/>
      <c r="C45" s="25"/>
      <c r="D45" s="45"/>
      <c r="E45" s="45"/>
      <c r="F45" s="46"/>
      <c r="G45" s="46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8" t="s">
        <v>30</v>
      </c>
      <c r="B46" s="88"/>
      <c r="C46" s="88"/>
      <c r="D46" s="48"/>
      <c r="E46" s="48" t="s">
        <v>31</v>
      </c>
      <c r="F46" s="49"/>
      <c r="G46" s="49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50"/>
      <c r="C47" s="25"/>
      <c r="D47" s="25" t="s">
        <v>28</v>
      </c>
      <c r="E47" s="51"/>
      <c r="F47" s="52"/>
      <c r="G47" s="52"/>
      <c r="H47" s="28"/>
      <c r="I47" s="29"/>
      <c r="J47" s="33"/>
      <c r="K47" s="33"/>
      <c r="L47" s="33"/>
      <c r="M47" s="33"/>
      <c r="N47" s="11"/>
      <c r="O47" s="11"/>
    </row>
  </sheetData>
  <mergeCells count="24">
    <mergeCell ref="A43:C43"/>
    <mergeCell ref="A46:C46"/>
    <mergeCell ref="A16:D16"/>
    <mergeCell ref="B4:N4"/>
    <mergeCell ref="A5:P5"/>
    <mergeCell ref="A6:P6"/>
    <mergeCell ref="A7:P7"/>
    <mergeCell ref="A8:P8"/>
    <mergeCell ref="A41:G41"/>
    <mergeCell ref="A42:G42"/>
    <mergeCell ref="C37:D37"/>
    <mergeCell ref="E37:G37"/>
    <mergeCell ref="A38:G38"/>
    <mergeCell ref="A39:G39"/>
    <mergeCell ref="A40:G40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2022-02-01T07:14:01Z</dcterms:modified>
</cp:coreProperties>
</file>